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15015" windowHeight="5610" activeTab="3"/>
  </bookViews>
  <sheets>
    <sheet name="R1 Regression" sheetId="4" r:id="rId1"/>
    <sheet name="R1" sheetId="1" r:id="rId2"/>
    <sheet name="R2 Regression" sheetId="6" r:id="rId3"/>
    <sheet name="R2" sheetId="5" r:id="rId4"/>
  </sheets>
  <calcPr calcId="124519"/>
</workbook>
</file>

<file path=xl/calcChain.xml><?xml version="1.0" encoding="utf-8"?>
<calcChain xmlns="http://schemas.openxmlformats.org/spreadsheetml/2006/main">
  <c r="D14" i="5"/>
  <c r="E14" s="1"/>
  <c r="B14"/>
  <c r="D13"/>
  <c r="E13" s="1"/>
  <c r="G13" s="1"/>
  <c r="B13"/>
  <c r="D12"/>
  <c r="E12" s="1"/>
  <c r="B12"/>
  <c r="D11"/>
  <c r="E11" s="1"/>
  <c r="B11"/>
  <c r="D10"/>
  <c r="E10" s="1"/>
  <c r="B10"/>
  <c r="D9"/>
  <c r="E9" s="1"/>
  <c r="B9"/>
  <c r="D8"/>
  <c r="E8" s="1"/>
  <c r="B8"/>
  <c r="D7"/>
  <c r="E7" s="1"/>
  <c r="B7"/>
  <c r="D6"/>
  <c r="E6" s="1"/>
  <c r="B6"/>
  <c r="B14" i="1"/>
  <c r="B13"/>
  <c r="B12"/>
  <c r="B11"/>
  <c r="B10"/>
  <c r="B9"/>
  <c r="B8"/>
  <c r="B7"/>
  <c r="B6"/>
  <c r="G6"/>
  <c r="D7"/>
  <c r="D8"/>
  <c r="D9"/>
  <c r="D10"/>
  <c r="D11"/>
  <c r="D12"/>
  <c r="D13"/>
  <c r="D14"/>
  <c r="D6"/>
  <c r="E6" s="1"/>
  <c r="E7"/>
  <c r="E8"/>
  <c r="E9"/>
  <c r="E10"/>
  <c r="E11"/>
  <c r="E12"/>
  <c r="E13"/>
  <c r="E14"/>
  <c r="G7"/>
  <c r="G8"/>
  <c r="G9"/>
  <c r="G10"/>
  <c r="G11"/>
  <c r="G12"/>
  <c r="G13"/>
  <c r="G14"/>
  <c r="F7"/>
  <c r="F8"/>
  <c r="F9"/>
  <c r="F10"/>
  <c r="F11"/>
  <c r="F12"/>
  <c r="F13"/>
  <c r="F14"/>
  <c r="F14" i="5" l="1"/>
  <c r="G14"/>
  <c r="F6"/>
  <c r="G6"/>
  <c r="G7"/>
  <c r="F7"/>
  <c r="F8"/>
  <c r="G8"/>
  <c r="G9"/>
  <c r="F9"/>
  <c r="F10"/>
  <c r="G10"/>
  <c r="G11"/>
  <c r="F11"/>
  <c r="F12"/>
  <c r="G12"/>
  <c r="F13"/>
  <c r="F6" i="1"/>
</calcChain>
</file>

<file path=xl/sharedStrings.xml><?xml version="1.0" encoding="utf-8"?>
<sst xmlns="http://schemas.openxmlformats.org/spreadsheetml/2006/main" count="72" uniqueCount="35">
  <si>
    <t>Cornu Method for Young's Modulus</t>
  </si>
  <si>
    <t>R1</t>
  </si>
  <si>
    <t>left fringe</t>
  </si>
  <si>
    <t>Dist</t>
  </si>
  <si>
    <t>x</t>
  </si>
  <si>
    <t>x m</t>
  </si>
  <si>
    <t>x^2</t>
  </si>
  <si>
    <t>x2 err</t>
  </si>
  <si>
    <t>N*lambda</t>
  </si>
  <si>
    <t>lambda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</si>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</sst>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11" fontId="0" fillId="0" borderId="0" xfId="0" applyNumberFormat="1"/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E"/>
  <c:chart>
    <c:title>
      <c:tx>
        <c:rich>
          <a:bodyPr/>
          <a:lstStyle/>
          <a:p>
            <a:pPr>
              <a:defRPr/>
            </a:pPr>
            <a:r>
              <a:rPr lang="en-IE"/>
              <a:t>x</a:t>
            </a:r>
            <a:r>
              <a:rPr lang="en-IE" baseline="30000"/>
              <a:t>2</a:t>
            </a:r>
            <a:r>
              <a:rPr lang="en-IE"/>
              <a:t> vs m</a:t>
            </a:r>
            <a:r>
              <a:rPr lang="en-IE" baseline="0"/>
              <a:t> lambda</a:t>
            </a:r>
            <a:endParaRPr lang="en-IE"/>
          </a:p>
        </c:rich>
      </c:tx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trendline>
            <c:trendlineType val="linear"/>
            <c:dispRSqr val="1"/>
            <c:dispEq val="1"/>
            <c:trendlineLbl>
              <c:layout>
                <c:manualLayout>
                  <c:x val="-0.2732316272965879"/>
                  <c:y val="7.8344634004082842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y = (1.71±0.04) m lambda - (9±2)E-07
R² = 0.9957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errBars>
            <c:errDir val="y"/>
            <c:errBarType val="both"/>
            <c:errValType val="cust"/>
            <c:plus>
              <c:numRef>
                <c:f>'R1'!$G$6:$G$14</c:f>
                <c:numCache>
                  <c:formatCode>General</c:formatCode>
                  <c:ptCount val="9"/>
                  <c:pt idx="0">
                    <c:v>1.7300000000000003E-8</c:v>
                  </c:pt>
                  <c:pt idx="1">
                    <c:v>3.0299999999999993E-8</c:v>
                  </c:pt>
                  <c:pt idx="2">
                    <c:v>3.6299999999999954E-8</c:v>
                  </c:pt>
                  <c:pt idx="3">
                    <c:v>4.1299999999999946E-8</c:v>
                  </c:pt>
                  <c:pt idx="4">
                    <c:v>4.5699999999999986E-8</c:v>
                  </c:pt>
                  <c:pt idx="5">
                    <c:v>5.030000000000002E-8</c:v>
                  </c:pt>
                  <c:pt idx="6">
                    <c:v>5.3699999999999991E-8</c:v>
                  </c:pt>
                  <c:pt idx="7">
                    <c:v>5.6699999999999932E-8</c:v>
                  </c:pt>
                  <c:pt idx="8">
                    <c:v>6.0299999999999977E-8</c:v>
                  </c:pt>
                </c:numCache>
              </c:numRef>
            </c:plus>
            <c:minus>
              <c:numRef>
                <c:f>'R1'!$G$6:$G$14</c:f>
                <c:numCache>
                  <c:formatCode>General</c:formatCode>
                  <c:ptCount val="9"/>
                  <c:pt idx="0">
                    <c:v>1.7300000000000003E-8</c:v>
                  </c:pt>
                  <c:pt idx="1">
                    <c:v>3.0299999999999993E-8</c:v>
                  </c:pt>
                  <c:pt idx="2">
                    <c:v>3.6299999999999954E-8</c:v>
                  </c:pt>
                  <c:pt idx="3">
                    <c:v>4.1299999999999946E-8</c:v>
                  </c:pt>
                  <c:pt idx="4">
                    <c:v>4.5699999999999986E-8</c:v>
                  </c:pt>
                  <c:pt idx="5">
                    <c:v>5.030000000000002E-8</c:v>
                  </c:pt>
                  <c:pt idx="6">
                    <c:v>5.3699999999999991E-8</c:v>
                  </c:pt>
                  <c:pt idx="7">
                    <c:v>5.6699999999999932E-8</c:v>
                  </c:pt>
                  <c:pt idx="8">
                    <c:v>6.0299999999999977E-8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.0000000000000012E-10"/>
          </c:errBars>
          <c:xVal>
            <c:numRef>
              <c:f>'R1'!$B$6:$B$14</c:f>
              <c:numCache>
                <c:formatCode>0.00E+00</c:formatCode>
                <c:ptCount val="9"/>
                <c:pt idx="0">
                  <c:v>1.1786E-6</c:v>
                </c:pt>
                <c:pt idx="1">
                  <c:v>1.7679E-6</c:v>
                </c:pt>
                <c:pt idx="2">
                  <c:v>2.3572000000000001E-6</c:v>
                </c:pt>
                <c:pt idx="3">
                  <c:v>2.9465000000000001E-6</c:v>
                </c:pt>
                <c:pt idx="4">
                  <c:v>3.5358000000000001E-6</c:v>
                </c:pt>
                <c:pt idx="5">
                  <c:v>4.1251000000000005E-6</c:v>
                </c:pt>
                <c:pt idx="6">
                  <c:v>4.7144000000000001E-6</c:v>
                </c:pt>
                <c:pt idx="7">
                  <c:v>5.3036999999999997E-6</c:v>
                </c:pt>
                <c:pt idx="8">
                  <c:v>5.8930000000000002E-6</c:v>
                </c:pt>
              </c:numCache>
            </c:numRef>
          </c:xVal>
          <c:yVal>
            <c:numRef>
              <c:f>'R1'!$F$6:$F$14</c:f>
              <c:numCache>
                <c:formatCode>General</c:formatCode>
                <c:ptCount val="9"/>
                <c:pt idx="0">
                  <c:v>7.4822500000000036E-7</c:v>
                </c:pt>
                <c:pt idx="1">
                  <c:v>2.2952249999999988E-6</c:v>
                </c:pt>
                <c:pt idx="2">
                  <c:v>3.2942249999999922E-6</c:v>
                </c:pt>
                <c:pt idx="3">
                  <c:v>4.2642249999999871E-6</c:v>
                </c:pt>
                <c:pt idx="4">
                  <c:v>5.2212249999999968E-6</c:v>
                </c:pt>
                <c:pt idx="5">
                  <c:v>6.3252250000000035E-6</c:v>
                </c:pt>
                <c:pt idx="6">
                  <c:v>7.209224999999997E-6</c:v>
                </c:pt>
                <c:pt idx="7">
                  <c:v>8.0372249999999796E-6</c:v>
                </c:pt>
                <c:pt idx="8">
                  <c:v>9.0902249999999914E-6</c:v>
                </c:pt>
              </c:numCache>
            </c:numRef>
          </c:yVal>
        </c:ser>
        <c:axId val="123452800"/>
        <c:axId val="123733504"/>
      </c:scatterChart>
      <c:valAx>
        <c:axId val="123452800"/>
        <c:scaling>
          <c:orientation val="minMax"/>
          <c:max val="6.0000000000000035E-6"/>
          <c:min val="1.0000000000000008E-6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m lambda</a:t>
                </a:r>
              </a:p>
            </c:rich>
          </c:tx>
        </c:title>
        <c:numFmt formatCode="0E+00" sourceLinked="0"/>
        <c:minorTickMark val="out"/>
        <c:tickLblPos val="nextTo"/>
        <c:crossAx val="123733504"/>
        <c:crosses val="autoZero"/>
        <c:crossBetween val="midCat"/>
        <c:majorUnit val="1.0000000000000008E-6"/>
      </c:valAx>
      <c:valAx>
        <c:axId val="1237335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E"/>
                  <a:t>x</a:t>
                </a:r>
                <a:r>
                  <a:rPr lang="en-IE" baseline="30000"/>
                  <a:t>2</a:t>
                </a:r>
                <a:r>
                  <a:rPr lang="en-IE" baseline="0"/>
                  <a:t> (m</a:t>
                </a:r>
                <a:r>
                  <a:rPr lang="en-IE" baseline="30000"/>
                  <a:t>2</a:t>
                </a:r>
                <a:r>
                  <a:rPr lang="en-IE" baseline="0"/>
                  <a:t>)</a:t>
                </a:r>
                <a:endParaRPr lang="en-IE"/>
              </a:p>
            </c:rich>
          </c:tx>
        </c:title>
        <c:numFmt formatCode="0E+00" sourceLinked="0"/>
        <c:minorTickMark val="out"/>
        <c:tickLblPos val="nextTo"/>
        <c:crossAx val="123452800"/>
        <c:crosses val="autoZero"/>
        <c:crossBetween val="midCat"/>
        <c:majorUnit val="2.0000000000000016E-6"/>
        <c:minorUnit val="1.0000000000000008E-6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E"/>
  <c:chart>
    <c:title>
      <c:tx>
        <c:rich>
          <a:bodyPr/>
          <a:lstStyle/>
          <a:p>
            <a:pPr>
              <a:defRPr/>
            </a:pPr>
            <a:r>
              <a:rPr lang="en-IE"/>
              <a:t>y</a:t>
            </a:r>
            <a:r>
              <a:rPr lang="en-IE" baseline="30000"/>
              <a:t>2</a:t>
            </a:r>
            <a:r>
              <a:rPr lang="en-IE"/>
              <a:t> vs n</a:t>
            </a:r>
            <a:r>
              <a:rPr lang="en-IE" baseline="0"/>
              <a:t> lambda</a:t>
            </a:r>
            <a:endParaRPr lang="en-IE"/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trendline>
            <c:trendlineType val="linear"/>
            <c:dispRSqr val="1"/>
            <c:dispEq val="1"/>
            <c:trendlineLbl>
              <c:layout>
                <c:manualLayout>
                  <c:x val="-0.27516229221347338"/>
                  <c:y val="7.8344634004082842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y</a:t>
                    </a:r>
                    <a:r>
                      <a:rPr lang="en-US" baseline="30000"/>
                      <a:t>2</a:t>
                    </a:r>
                    <a:r>
                      <a:rPr lang="en-US" baseline="0"/>
                      <a:t> = (2.99±0.04)n lambda + (3±2)E-07
R² = 0.998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errBars>
            <c:errDir val="y"/>
            <c:errBarType val="both"/>
            <c:errValType val="cust"/>
            <c:plus>
              <c:numRef>
                <c:f>'R1'!$G$6:$G$14</c:f>
                <c:numCache>
                  <c:formatCode>General</c:formatCode>
                  <c:ptCount val="9"/>
                  <c:pt idx="0">
                    <c:v>1.7300000000000003E-8</c:v>
                  </c:pt>
                  <c:pt idx="1">
                    <c:v>3.0299999999999993E-8</c:v>
                  </c:pt>
                  <c:pt idx="2">
                    <c:v>3.6299999999999954E-8</c:v>
                  </c:pt>
                  <c:pt idx="3">
                    <c:v>4.1299999999999946E-8</c:v>
                  </c:pt>
                  <c:pt idx="4">
                    <c:v>4.5699999999999986E-8</c:v>
                  </c:pt>
                  <c:pt idx="5">
                    <c:v>5.030000000000002E-8</c:v>
                  </c:pt>
                  <c:pt idx="6">
                    <c:v>5.3699999999999991E-8</c:v>
                  </c:pt>
                  <c:pt idx="7">
                    <c:v>5.6699999999999932E-8</c:v>
                  </c:pt>
                  <c:pt idx="8">
                    <c:v>6.0299999999999977E-8</c:v>
                  </c:pt>
                </c:numCache>
              </c:numRef>
            </c:plus>
            <c:minus>
              <c:numRef>
                <c:f>'R1'!$G$6:$G$14</c:f>
                <c:numCache>
                  <c:formatCode>General</c:formatCode>
                  <c:ptCount val="9"/>
                  <c:pt idx="0">
                    <c:v>1.7300000000000003E-8</c:v>
                  </c:pt>
                  <c:pt idx="1">
                    <c:v>3.0299999999999993E-8</c:v>
                  </c:pt>
                  <c:pt idx="2">
                    <c:v>3.6299999999999954E-8</c:v>
                  </c:pt>
                  <c:pt idx="3">
                    <c:v>4.1299999999999946E-8</c:v>
                  </c:pt>
                  <c:pt idx="4">
                    <c:v>4.5699999999999986E-8</c:v>
                  </c:pt>
                  <c:pt idx="5">
                    <c:v>5.030000000000002E-8</c:v>
                  </c:pt>
                  <c:pt idx="6">
                    <c:v>5.3699999999999991E-8</c:v>
                  </c:pt>
                  <c:pt idx="7">
                    <c:v>5.6699999999999932E-8</c:v>
                  </c:pt>
                  <c:pt idx="8">
                    <c:v>6.0299999999999977E-8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.0000000000000025E-10"/>
          </c:errBars>
          <c:xVal>
            <c:numRef>
              <c:f>'R2'!$B$6:$B$14</c:f>
              <c:numCache>
                <c:formatCode>0.00E+00</c:formatCode>
                <c:ptCount val="9"/>
                <c:pt idx="0">
                  <c:v>1.1786E-6</c:v>
                </c:pt>
                <c:pt idx="1">
                  <c:v>1.7679E-6</c:v>
                </c:pt>
                <c:pt idx="2">
                  <c:v>2.3572000000000001E-6</c:v>
                </c:pt>
                <c:pt idx="3">
                  <c:v>2.9465000000000001E-6</c:v>
                </c:pt>
                <c:pt idx="4">
                  <c:v>3.5358000000000001E-6</c:v>
                </c:pt>
                <c:pt idx="5">
                  <c:v>4.1251000000000005E-6</c:v>
                </c:pt>
                <c:pt idx="6">
                  <c:v>4.7144000000000001E-6</c:v>
                </c:pt>
                <c:pt idx="7">
                  <c:v>5.3036999999999997E-6</c:v>
                </c:pt>
                <c:pt idx="8">
                  <c:v>5.8930000000000002E-6</c:v>
                </c:pt>
              </c:numCache>
            </c:numRef>
          </c:xVal>
          <c:yVal>
            <c:numRef>
              <c:f>'R2'!$F$6:$F$14</c:f>
              <c:numCache>
                <c:formatCode>General</c:formatCode>
                <c:ptCount val="9"/>
                <c:pt idx="0">
                  <c:v>3.5156249999999999E-6</c:v>
                </c:pt>
                <c:pt idx="1">
                  <c:v>5.5932249999999976E-6</c:v>
                </c:pt>
                <c:pt idx="2">
                  <c:v>7.4802249999999933E-6</c:v>
                </c:pt>
                <c:pt idx="3">
                  <c:v>9.030025E-6</c:v>
                </c:pt>
                <c:pt idx="4">
                  <c:v>1.1055625000000001E-5</c:v>
                </c:pt>
                <c:pt idx="5">
                  <c:v>1.2780624999999994E-5</c:v>
                </c:pt>
                <c:pt idx="6">
                  <c:v>1.4250624999999995E-5</c:v>
                </c:pt>
                <c:pt idx="7">
                  <c:v>1.6200624999999987E-5</c:v>
                </c:pt>
                <c:pt idx="8">
                  <c:v>1.768202500000001E-5</c:v>
                </c:pt>
              </c:numCache>
            </c:numRef>
          </c:yVal>
        </c:ser>
        <c:axId val="123796480"/>
        <c:axId val="123950208"/>
      </c:scatterChart>
      <c:valAx>
        <c:axId val="123796480"/>
        <c:scaling>
          <c:orientation val="minMax"/>
          <c:max val="6.0000000000000069E-6"/>
          <c:min val="1.0000000000000016E-6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n lambda</a:t>
                </a:r>
              </a:p>
            </c:rich>
          </c:tx>
          <c:layout/>
        </c:title>
        <c:numFmt formatCode="0E+00" sourceLinked="0"/>
        <c:minorTickMark val="out"/>
        <c:tickLblPos val="nextTo"/>
        <c:crossAx val="123950208"/>
        <c:crosses val="autoZero"/>
        <c:crossBetween val="midCat"/>
        <c:majorUnit val="1.0000000000000016E-6"/>
      </c:valAx>
      <c:valAx>
        <c:axId val="12395020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E"/>
                  <a:t>y</a:t>
                </a:r>
                <a:r>
                  <a:rPr lang="en-IE" baseline="30000"/>
                  <a:t>2</a:t>
                </a:r>
                <a:r>
                  <a:rPr lang="en-IE" baseline="0"/>
                  <a:t> (m</a:t>
                </a:r>
                <a:r>
                  <a:rPr lang="en-IE" baseline="30000"/>
                  <a:t>2</a:t>
                </a:r>
                <a:r>
                  <a:rPr lang="en-IE" baseline="0"/>
                  <a:t>)</a:t>
                </a:r>
                <a:endParaRPr lang="en-IE"/>
              </a:p>
            </c:rich>
          </c:tx>
          <c:layout/>
        </c:title>
        <c:numFmt formatCode="0E+00" sourceLinked="0"/>
        <c:minorTickMark val="out"/>
        <c:tickLblPos val="nextTo"/>
        <c:crossAx val="123796480"/>
        <c:crosses val="autoZero"/>
        <c:crossBetween val="midCat"/>
        <c:majorUnit val="4.0000000000000032E-6"/>
        <c:minorUnit val="1.0000000000000016E-6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2</xdr:row>
      <xdr:rowOff>85725</xdr:rowOff>
    </xdr:from>
    <xdr:to>
      <xdr:col>14</xdr:col>
      <xdr:colOff>476250</xdr:colOff>
      <xdr:row>16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2</xdr:row>
      <xdr:rowOff>85725</xdr:rowOff>
    </xdr:from>
    <xdr:to>
      <xdr:col>14</xdr:col>
      <xdr:colOff>476250</xdr:colOff>
      <xdr:row>16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opLeftCell="A3" workbookViewId="0">
      <selection sqref="A1:I21"/>
    </sheetView>
  </sheetViews>
  <sheetFormatPr defaultRowHeight="15"/>
  <sheetData>
    <row r="1" spans="1:9">
      <c r="A1" t="s">
        <v>10</v>
      </c>
    </row>
    <row r="2" spans="1:9" ht="15.75" thickBot="1"/>
    <row r="3" spans="1:9">
      <c r="A3" s="8" t="s">
        <v>11</v>
      </c>
      <c r="B3" s="8"/>
    </row>
    <row r="4" spans="1:9">
      <c r="A4" s="5" t="s">
        <v>12</v>
      </c>
      <c r="B4" s="5">
        <v>0.99782592275676651</v>
      </c>
    </row>
    <row r="5" spans="1:9">
      <c r="A5" s="5" t="s">
        <v>13</v>
      </c>
      <c r="B5" s="5">
        <v>0.9956565721253926</v>
      </c>
    </row>
    <row r="6" spans="1:9">
      <c r="A6" s="5" t="s">
        <v>14</v>
      </c>
      <c r="B6" s="5">
        <v>0.99503608242902009</v>
      </c>
    </row>
    <row r="7" spans="1:9">
      <c r="A7" s="5" t="s">
        <v>15</v>
      </c>
      <c r="B7" s="5">
        <v>1.9493263997336267E-7</v>
      </c>
    </row>
    <row r="8" spans="1:9" ht="15.75" thickBot="1">
      <c r="A8" s="6" t="s">
        <v>16</v>
      </c>
      <c r="B8" s="6">
        <v>9</v>
      </c>
    </row>
    <row r="10" spans="1:9" ht="15.75" thickBot="1">
      <c r="A10" t="s">
        <v>17</v>
      </c>
    </row>
    <row r="11" spans="1:9">
      <c r="A11" s="7"/>
      <c r="B11" s="7" t="s">
        <v>22</v>
      </c>
      <c r="C11" s="7" t="s">
        <v>23</v>
      </c>
      <c r="D11" s="7" t="s">
        <v>24</v>
      </c>
      <c r="E11" s="7" t="s">
        <v>25</v>
      </c>
      <c r="F11" s="7" t="s">
        <v>26</v>
      </c>
    </row>
    <row r="12" spans="1:9">
      <c r="A12" s="5" t="s">
        <v>18</v>
      </c>
      <c r="B12" s="5">
        <v>1</v>
      </c>
      <c r="C12" s="5">
        <v>6.0973920416666538E-11</v>
      </c>
      <c r="D12" s="5">
        <v>6.0973920416666538E-11</v>
      </c>
      <c r="E12" s="5">
        <v>1604.6303072334767</v>
      </c>
      <c r="F12" s="5">
        <v>1.5742768944564092E-9</v>
      </c>
    </row>
    <row r="13" spans="1:9">
      <c r="A13" s="5" t="s">
        <v>19</v>
      </c>
      <c r="B13" s="5">
        <v>7</v>
      </c>
      <c r="C13" s="5">
        <v>2.659911388888924E-13</v>
      </c>
      <c r="D13" s="5">
        <v>3.7998734126984628E-14</v>
      </c>
      <c r="E13" s="5"/>
      <c r="F13" s="5"/>
    </row>
    <row r="14" spans="1:9" ht="15.75" thickBot="1">
      <c r="A14" s="6" t="s">
        <v>20</v>
      </c>
      <c r="B14" s="6">
        <v>8</v>
      </c>
      <c r="C14" s="6">
        <v>6.1239911555555431E-11</v>
      </c>
      <c r="D14" s="6"/>
      <c r="E14" s="6"/>
      <c r="F14" s="6"/>
    </row>
    <row r="15" spans="1:9" ht="15.75" thickBot="1"/>
    <row r="16" spans="1:9">
      <c r="A16" s="7"/>
      <c r="B16" s="7" t="s">
        <v>27</v>
      </c>
      <c r="C16" s="7" t="s">
        <v>15</v>
      </c>
      <c r="D16" s="7" t="s">
        <v>28</v>
      </c>
      <c r="E16" s="7" t="s">
        <v>29</v>
      </c>
      <c r="F16" s="7" t="s">
        <v>30</v>
      </c>
      <c r="G16" s="7" t="s">
        <v>31</v>
      </c>
      <c r="H16" s="7" t="s">
        <v>32</v>
      </c>
      <c r="I16" s="7" t="s">
        <v>33</v>
      </c>
    </row>
    <row r="17" spans="1:9">
      <c r="A17" s="5" t="s">
        <v>21</v>
      </c>
      <c r="B17" s="5">
        <v>-8.8349722222221949E-7</v>
      </c>
      <c r="C17" s="5">
        <v>1.6438163536677609E-7</v>
      </c>
      <c r="D17" s="5">
        <v>-5.374671083244297</v>
      </c>
      <c r="E17" s="5">
        <v>1.0362916513983877E-3</v>
      </c>
      <c r="F17" s="5">
        <v>-1.2721980236212066E-6</v>
      </c>
      <c r="G17" s="5">
        <v>-4.9479642082323243E-7</v>
      </c>
      <c r="H17" s="5">
        <v>-1.2721980236212066E-6</v>
      </c>
      <c r="I17" s="5">
        <v>-4.9479642082323243E-7</v>
      </c>
    </row>
    <row r="18" spans="1:9" ht="15.75" thickBot="1">
      <c r="A18" s="6" t="s">
        <v>34</v>
      </c>
      <c r="B18" s="6">
        <v>1.710645398495388</v>
      </c>
      <c r="C18" s="6">
        <v>4.2704387592571967E-2</v>
      </c>
      <c r="D18" s="6">
        <v>40.057837026398168</v>
      </c>
      <c r="E18" s="6">
        <v>1.5742768944564147E-9</v>
      </c>
      <c r="F18" s="6">
        <v>1.6096655679720531</v>
      </c>
      <c r="G18" s="6">
        <v>1.8116252290187229</v>
      </c>
      <c r="H18" s="6">
        <v>1.6096655679720531</v>
      </c>
      <c r="I18" s="6">
        <v>1.8116252290187229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4"/>
  <sheetViews>
    <sheetView topLeftCell="A3" workbookViewId="0">
      <selection activeCell="B15" sqref="B15"/>
    </sheetView>
  </sheetViews>
  <sheetFormatPr defaultRowHeight="15"/>
  <cols>
    <col min="6" max="6" width="12.85546875" customWidth="1"/>
    <col min="7" max="7" width="11" bestFit="1" customWidth="1"/>
  </cols>
  <sheetData>
    <row r="1" spans="1:7" s="1" customFormat="1">
      <c r="A1" s="1" t="s">
        <v>0</v>
      </c>
    </row>
    <row r="3" spans="1:7" s="2" customFormat="1">
      <c r="A3" s="2" t="s">
        <v>1</v>
      </c>
    </row>
    <row r="5" spans="1:7" s="3" customFormat="1">
      <c r="A5" s="3" t="s">
        <v>2</v>
      </c>
      <c r="B5" s="3" t="s">
        <v>8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1:7">
      <c r="A6">
        <v>3.2229999999999999</v>
      </c>
      <c r="B6" s="4">
        <f>2*$A$9</f>
        <v>1.1786E-6</v>
      </c>
      <c r="C6">
        <v>3.05</v>
      </c>
      <c r="D6">
        <f>($A$6+$C$6)/2-C6</f>
        <v>8.6500000000000021E-2</v>
      </c>
      <c r="E6">
        <f>D6/100</f>
        <v>8.6500000000000021E-4</v>
      </c>
      <c r="F6">
        <f>E6^2</f>
        <v>7.4822500000000036E-7</v>
      </c>
      <c r="G6">
        <f>2*E6*0.001/100</f>
        <v>1.7300000000000003E-8</v>
      </c>
    </row>
    <row r="7" spans="1:7">
      <c r="B7" s="4">
        <f>3*$A$9</f>
        <v>1.7679E-6</v>
      </c>
      <c r="C7">
        <v>2.9849999999999999</v>
      </c>
      <c r="D7">
        <f t="shared" ref="D7:D14" si="0">($A$6+$C$6)/2-C7</f>
        <v>0.15149999999999997</v>
      </c>
      <c r="E7">
        <f t="shared" ref="E7:E14" si="1">D7/100</f>
        <v>1.5149999999999996E-3</v>
      </c>
      <c r="F7">
        <f t="shared" ref="F7:F14" si="2">E7^2</f>
        <v>2.2952249999999988E-6</v>
      </c>
      <c r="G7">
        <f t="shared" ref="G7:G14" si="3">2*E7*0.001/100</f>
        <v>3.0299999999999993E-8</v>
      </c>
    </row>
    <row r="8" spans="1:7">
      <c r="A8" s="3" t="s">
        <v>9</v>
      </c>
      <c r="B8" s="4">
        <f>4*$A$9</f>
        <v>2.3572000000000001E-6</v>
      </c>
      <c r="C8">
        <v>2.9550000000000001</v>
      </c>
      <c r="D8">
        <f t="shared" si="0"/>
        <v>0.18149999999999977</v>
      </c>
      <c r="E8">
        <f t="shared" si="1"/>
        <v>1.8149999999999978E-3</v>
      </c>
      <c r="F8">
        <f t="shared" si="2"/>
        <v>3.2942249999999922E-6</v>
      </c>
      <c r="G8">
        <f t="shared" si="3"/>
        <v>3.6299999999999954E-8</v>
      </c>
    </row>
    <row r="9" spans="1:7">
      <c r="A9" s="4">
        <v>5.8930000000000002E-7</v>
      </c>
      <c r="B9" s="4">
        <f>5*$A$9</f>
        <v>2.9465000000000001E-6</v>
      </c>
      <c r="C9">
        <v>2.93</v>
      </c>
      <c r="D9">
        <f t="shared" si="0"/>
        <v>0.20649999999999968</v>
      </c>
      <c r="E9">
        <f t="shared" si="1"/>
        <v>2.064999999999997E-3</v>
      </c>
      <c r="F9">
        <f t="shared" si="2"/>
        <v>4.2642249999999871E-6</v>
      </c>
      <c r="G9">
        <f t="shared" si="3"/>
        <v>4.1299999999999946E-8</v>
      </c>
    </row>
    <row r="10" spans="1:7">
      <c r="B10" s="4">
        <f>6*$A$9</f>
        <v>3.5358000000000001E-6</v>
      </c>
      <c r="C10">
        <v>2.9079999999999999</v>
      </c>
      <c r="D10">
        <f t="shared" si="0"/>
        <v>0.22849999999999993</v>
      </c>
      <c r="E10">
        <f t="shared" si="1"/>
        <v>2.2849999999999993E-3</v>
      </c>
      <c r="F10">
        <f t="shared" si="2"/>
        <v>5.2212249999999968E-6</v>
      </c>
      <c r="G10">
        <f t="shared" si="3"/>
        <v>4.5699999999999986E-8</v>
      </c>
    </row>
    <row r="11" spans="1:7">
      <c r="B11" s="4">
        <f>7*$A$9</f>
        <v>4.1251000000000005E-6</v>
      </c>
      <c r="C11">
        <v>2.8849999999999998</v>
      </c>
      <c r="D11">
        <f t="shared" si="0"/>
        <v>0.25150000000000006</v>
      </c>
      <c r="E11">
        <f t="shared" si="1"/>
        <v>2.5150000000000007E-3</v>
      </c>
      <c r="F11">
        <f t="shared" si="2"/>
        <v>6.3252250000000035E-6</v>
      </c>
      <c r="G11">
        <f t="shared" si="3"/>
        <v>5.030000000000002E-8</v>
      </c>
    </row>
    <row r="12" spans="1:7">
      <c r="B12" s="4">
        <f>8*$A$9</f>
        <v>4.7144000000000001E-6</v>
      </c>
      <c r="C12">
        <v>2.8679999999999999</v>
      </c>
      <c r="D12">
        <f t="shared" si="0"/>
        <v>0.26849999999999996</v>
      </c>
      <c r="E12">
        <f t="shared" si="1"/>
        <v>2.6849999999999995E-3</v>
      </c>
      <c r="F12">
        <f t="shared" si="2"/>
        <v>7.209224999999997E-6</v>
      </c>
      <c r="G12">
        <f t="shared" si="3"/>
        <v>5.3699999999999991E-8</v>
      </c>
    </row>
    <row r="13" spans="1:7">
      <c r="B13" s="4">
        <f>9*$A$9</f>
        <v>5.3036999999999997E-6</v>
      </c>
      <c r="C13">
        <v>2.8530000000000002</v>
      </c>
      <c r="D13">
        <f t="shared" si="0"/>
        <v>0.28349999999999964</v>
      </c>
      <c r="E13">
        <f t="shared" si="1"/>
        <v>2.8349999999999964E-3</v>
      </c>
      <c r="F13">
        <f t="shared" si="2"/>
        <v>8.0372249999999796E-6</v>
      </c>
      <c r="G13">
        <f t="shared" si="3"/>
        <v>5.6699999999999932E-8</v>
      </c>
    </row>
    <row r="14" spans="1:7">
      <c r="B14" s="4">
        <f>10*$A$9</f>
        <v>5.8930000000000002E-6</v>
      </c>
      <c r="C14">
        <v>2.835</v>
      </c>
      <c r="D14">
        <f t="shared" si="0"/>
        <v>0.30149999999999988</v>
      </c>
      <c r="E14">
        <f t="shared" si="1"/>
        <v>3.0149999999999986E-3</v>
      </c>
      <c r="F14">
        <f t="shared" si="2"/>
        <v>9.0902249999999914E-6</v>
      </c>
      <c r="G14">
        <f t="shared" si="3"/>
        <v>6.0299999999999977E-8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8"/>
  <sheetViews>
    <sheetView topLeftCell="A8" workbookViewId="0">
      <selection activeCell="D13" sqref="D13"/>
    </sheetView>
  </sheetViews>
  <sheetFormatPr defaultRowHeight="15"/>
  <cols>
    <col min="3" max="3" width="12.28515625" customWidth="1"/>
  </cols>
  <sheetData>
    <row r="1" spans="1:9">
      <c r="A1" t="s">
        <v>10</v>
      </c>
    </row>
    <row r="2" spans="1:9" ht="15.75" thickBot="1"/>
    <row r="3" spans="1:9">
      <c r="A3" s="8" t="s">
        <v>11</v>
      </c>
      <c r="B3" s="8"/>
    </row>
    <row r="4" spans="1:9">
      <c r="A4" s="5" t="s">
        <v>12</v>
      </c>
      <c r="B4" s="5">
        <v>0.99934030484832292</v>
      </c>
    </row>
    <row r="5" spans="1:9">
      <c r="A5" s="5" t="s">
        <v>13</v>
      </c>
      <c r="B5" s="5">
        <v>0.99868104489433907</v>
      </c>
    </row>
    <row r="6" spans="1:9">
      <c r="A6" s="5" t="s">
        <v>14</v>
      </c>
      <c r="B6" s="5">
        <v>0.9984926227363875</v>
      </c>
    </row>
    <row r="7" spans="1:9">
      <c r="A7" s="5" t="s">
        <v>15</v>
      </c>
      <c r="B7" s="5">
        <v>1.8757598519592207E-7</v>
      </c>
    </row>
    <row r="8" spans="1:9" ht="15.75" thickBot="1">
      <c r="A8" s="6" t="s">
        <v>16</v>
      </c>
      <c r="B8" s="6">
        <v>9</v>
      </c>
    </row>
    <row r="10" spans="1:9" ht="15.75" thickBot="1">
      <c r="A10" t="s">
        <v>17</v>
      </c>
    </row>
    <row r="11" spans="1:9">
      <c r="A11" s="7"/>
      <c r="B11" s="7" t="s">
        <v>22</v>
      </c>
      <c r="C11" s="7" t="s">
        <v>23</v>
      </c>
      <c r="D11" s="7" t="s">
        <v>24</v>
      </c>
      <c r="E11" s="7" t="s">
        <v>25</v>
      </c>
      <c r="F11" s="7" t="s">
        <v>26</v>
      </c>
    </row>
    <row r="12" spans="1:9">
      <c r="A12" s="5" t="s">
        <v>18</v>
      </c>
      <c r="B12" s="5">
        <v>1</v>
      </c>
      <c r="C12" s="5">
        <v>1.8648731921066667E-10</v>
      </c>
      <c r="D12" s="5">
        <v>1.8648731921066667E-10</v>
      </c>
      <c r="E12" s="5">
        <v>5300.2314364275762</v>
      </c>
      <c r="F12" s="5">
        <v>2.4263865652162669E-11</v>
      </c>
    </row>
    <row r="13" spans="1:9">
      <c r="A13" s="5" t="s">
        <v>19</v>
      </c>
      <c r="B13" s="5">
        <v>7</v>
      </c>
      <c r="C13" s="5">
        <v>2.4629325155554541E-13</v>
      </c>
      <c r="D13" s="5">
        <v>3.5184750222220771E-14</v>
      </c>
      <c r="E13" s="5"/>
      <c r="F13" s="5"/>
    </row>
    <row r="14" spans="1:9" ht="15.75" thickBot="1">
      <c r="A14" s="6" t="s">
        <v>20</v>
      </c>
      <c r="B14" s="6">
        <v>8</v>
      </c>
      <c r="C14" s="6">
        <v>1.8673361246222222E-10</v>
      </c>
      <c r="D14" s="6"/>
      <c r="E14" s="6"/>
      <c r="F14" s="6"/>
    </row>
    <row r="15" spans="1:9" ht="15.75" thickBot="1"/>
    <row r="16" spans="1:9">
      <c r="A16" s="7"/>
      <c r="B16" s="7" t="s">
        <v>27</v>
      </c>
      <c r="C16" s="7" t="s">
        <v>15</v>
      </c>
      <c r="D16" s="7" t="s">
        <v>28</v>
      </c>
      <c r="E16" s="7" t="s">
        <v>29</v>
      </c>
      <c r="F16" s="7" t="s">
        <v>30</v>
      </c>
      <c r="G16" s="7" t="s">
        <v>31</v>
      </c>
      <c r="H16" s="7" t="s">
        <v>32</v>
      </c>
      <c r="I16" s="7" t="s">
        <v>33</v>
      </c>
    </row>
    <row r="17" spans="1:9">
      <c r="A17" s="5" t="s">
        <v>21</v>
      </c>
      <c r="B17" s="5">
        <v>2.6526055555555365E-7</v>
      </c>
      <c r="C17" s="5">
        <v>1.5817795935177039E-7</v>
      </c>
      <c r="D17" s="5">
        <v>1.6769754562684889</v>
      </c>
      <c r="E17" s="5">
        <v>0.13744911255266276</v>
      </c>
      <c r="F17" s="5">
        <v>-1.0877088309331826E-7</v>
      </c>
      <c r="G17" s="5">
        <v>6.3929199420442551E-7</v>
      </c>
      <c r="H17" s="5">
        <v>-1.0877088309331826E-7</v>
      </c>
      <c r="I17" s="5">
        <v>6.3929199420442551E-7</v>
      </c>
    </row>
    <row r="18" spans="1:9" ht="15.75" thickBot="1">
      <c r="A18" s="6" t="s">
        <v>34</v>
      </c>
      <c r="B18" s="6">
        <v>2.9916624243452685</v>
      </c>
      <c r="C18" s="6">
        <v>4.1092746581382157E-2</v>
      </c>
      <c r="D18" s="6">
        <v>72.802688387363659</v>
      </c>
      <c r="E18" s="6">
        <v>2.4263865652162669E-11</v>
      </c>
      <c r="F18" s="6">
        <v>2.8944935192408177</v>
      </c>
      <c r="G18" s="6">
        <v>3.0888313294497194</v>
      </c>
      <c r="H18" s="6">
        <v>2.8944935192408177</v>
      </c>
      <c r="I18" s="6">
        <v>3.0888313294497194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4"/>
  <sheetViews>
    <sheetView tabSelected="1" topLeftCell="A3" workbookViewId="0">
      <selection activeCell="A9" sqref="A9"/>
    </sheetView>
  </sheetViews>
  <sheetFormatPr defaultRowHeight="15"/>
  <cols>
    <col min="1" max="1" width="10.85546875" customWidth="1"/>
    <col min="6" max="6" width="12.85546875" customWidth="1"/>
    <col min="7" max="7" width="11" bestFit="1" customWidth="1"/>
  </cols>
  <sheetData>
    <row r="1" spans="1:7" s="1" customFormat="1">
      <c r="A1" s="1" t="s">
        <v>0</v>
      </c>
    </row>
    <row r="3" spans="1:7" s="2" customFormat="1">
      <c r="A3" s="2" t="s">
        <v>1</v>
      </c>
    </row>
    <row r="5" spans="1:7" s="3" customFormat="1">
      <c r="A5" s="3" t="s">
        <v>2</v>
      </c>
      <c r="B5" s="3" t="s">
        <v>8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1:7">
      <c r="A6">
        <v>3.79</v>
      </c>
      <c r="B6" s="4">
        <f>2*$A$9</f>
        <v>1.1786E-6</v>
      </c>
      <c r="C6">
        <v>3.415</v>
      </c>
      <c r="D6">
        <f>($A$6+$C$6)/2-C6</f>
        <v>0.1875</v>
      </c>
      <c r="E6">
        <f>D6/100</f>
        <v>1.8749999999999999E-3</v>
      </c>
      <c r="F6">
        <f>E6^2</f>
        <v>3.5156249999999999E-6</v>
      </c>
      <c r="G6">
        <f>2*E6*0.001/100</f>
        <v>3.7499999999999998E-8</v>
      </c>
    </row>
    <row r="7" spans="1:7">
      <c r="B7" s="4">
        <f>3*$A$9</f>
        <v>1.7679E-6</v>
      </c>
      <c r="C7">
        <v>3.3660000000000001</v>
      </c>
      <c r="D7">
        <f t="shared" ref="D7:D14" si="0">($A$6+$C$6)/2-C7</f>
        <v>0.23649999999999993</v>
      </c>
      <c r="E7">
        <f t="shared" ref="E7:E14" si="1">D7/100</f>
        <v>2.3649999999999995E-3</v>
      </c>
      <c r="F7">
        <f t="shared" ref="F7:F14" si="2">E7^2</f>
        <v>5.5932249999999976E-6</v>
      </c>
      <c r="G7">
        <f t="shared" ref="G7:G14" si="3">2*E7*0.001/100</f>
        <v>4.7299999999999987E-8</v>
      </c>
    </row>
    <row r="8" spans="1:7">
      <c r="A8" s="3" t="s">
        <v>9</v>
      </c>
      <c r="B8" s="4">
        <f>4*$A$9</f>
        <v>2.3572000000000001E-6</v>
      </c>
      <c r="C8">
        <v>3.3290000000000002</v>
      </c>
      <c r="D8">
        <f t="shared" si="0"/>
        <v>0.27349999999999985</v>
      </c>
      <c r="E8">
        <f t="shared" si="1"/>
        <v>2.7349999999999987E-3</v>
      </c>
      <c r="F8">
        <f t="shared" si="2"/>
        <v>7.4802249999999933E-6</v>
      </c>
      <c r="G8">
        <f t="shared" si="3"/>
        <v>5.4699999999999974E-8</v>
      </c>
    </row>
    <row r="9" spans="1:7">
      <c r="A9" s="4">
        <v>5.8930000000000002E-7</v>
      </c>
      <c r="B9" s="4">
        <f>5*$A$9</f>
        <v>2.9465000000000001E-6</v>
      </c>
      <c r="C9">
        <v>3.302</v>
      </c>
      <c r="D9">
        <f t="shared" si="0"/>
        <v>0.30049999999999999</v>
      </c>
      <c r="E9">
        <f t="shared" si="1"/>
        <v>3.0049999999999999E-3</v>
      </c>
      <c r="F9">
        <f t="shared" si="2"/>
        <v>9.030025E-6</v>
      </c>
      <c r="G9">
        <f t="shared" si="3"/>
        <v>6.0100000000000002E-8</v>
      </c>
    </row>
    <row r="10" spans="1:7">
      <c r="B10" s="4">
        <f>6*$A$9</f>
        <v>3.5358000000000001E-6</v>
      </c>
      <c r="C10">
        <v>3.27</v>
      </c>
      <c r="D10">
        <f t="shared" si="0"/>
        <v>0.33250000000000002</v>
      </c>
      <c r="E10">
        <f t="shared" si="1"/>
        <v>3.3250000000000003E-3</v>
      </c>
      <c r="F10">
        <f t="shared" si="2"/>
        <v>1.1055625000000001E-5</v>
      </c>
      <c r="G10">
        <f t="shared" si="3"/>
        <v>6.6500000000000007E-8</v>
      </c>
    </row>
    <row r="11" spans="1:7">
      <c r="B11" s="4">
        <f>7*$A$9</f>
        <v>4.1251000000000005E-6</v>
      </c>
      <c r="C11">
        <v>3.2450000000000001</v>
      </c>
      <c r="D11">
        <f t="shared" si="0"/>
        <v>0.35749999999999993</v>
      </c>
      <c r="E11">
        <f t="shared" si="1"/>
        <v>3.5749999999999992E-3</v>
      </c>
      <c r="F11">
        <f t="shared" si="2"/>
        <v>1.2780624999999994E-5</v>
      </c>
      <c r="G11">
        <f t="shared" si="3"/>
        <v>7.1499999999999985E-8</v>
      </c>
    </row>
    <row r="12" spans="1:7">
      <c r="B12" s="4">
        <f>8*$A$9</f>
        <v>4.7144000000000001E-6</v>
      </c>
      <c r="C12">
        <v>3.2250000000000001</v>
      </c>
      <c r="D12">
        <f t="shared" si="0"/>
        <v>0.37749999999999995</v>
      </c>
      <c r="E12">
        <f t="shared" si="1"/>
        <v>3.7749999999999993E-3</v>
      </c>
      <c r="F12">
        <f t="shared" si="2"/>
        <v>1.4250624999999995E-5</v>
      </c>
      <c r="G12">
        <f t="shared" si="3"/>
        <v>7.5499999999999994E-8</v>
      </c>
    </row>
    <row r="13" spans="1:7">
      <c r="B13" s="4">
        <f>9*$A$9</f>
        <v>5.3036999999999997E-6</v>
      </c>
      <c r="C13">
        <v>3.2</v>
      </c>
      <c r="D13">
        <f t="shared" si="0"/>
        <v>0.40249999999999986</v>
      </c>
      <c r="E13">
        <f t="shared" si="1"/>
        <v>4.0249999999999982E-3</v>
      </c>
      <c r="F13">
        <f t="shared" si="2"/>
        <v>1.6200624999999987E-5</v>
      </c>
      <c r="G13">
        <f t="shared" si="3"/>
        <v>8.049999999999996E-8</v>
      </c>
    </row>
    <row r="14" spans="1:7">
      <c r="B14" s="4">
        <f>10*$A$9</f>
        <v>5.8930000000000002E-6</v>
      </c>
      <c r="C14">
        <v>3.1819999999999999</v>
      </c>
      <c r="D14">
        <f t="shared" si="0"/>
        <v>0.4205000000000001</v>
      </c>
      <c r="E14">
        <f t="shared" si="1"/>
        <v>4.2050000000000013E-3</v>
      </c>
      <c r="F14">
        <f t="shared" si="2"/>
        <v>1.768202500000001E-5</v>
      </c>
      <c r="G14">
        <f t="shared" si="3"/>
        <v>8.4100000000000019E-8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R1 Regression</vt:lpstr>
      <vt:lpstr>R1</vt:lpstr>
      <vt:lpstr>R2 Regression</vt:lpstr>
      <vt:lpstr>R2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Paddy</dc:creator>
  <cp:lastModifiedBy>Paddy</cp:lastModifiedBy>
  <dcterms:created xsi:type="dcterms:W3CDTF">2010-03-28T00:07:10Z</dcterms:created>
  <dcterms:modified xsi:type="dcterms:W3CDTF">2010-03-28T19:24:22Z</dcterms:modified>
</cp:coreProperties>
</file>